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355" windowHeight="9525" activeTab="1"/>
  </bookViews>
  <sheets>
    <sheet name="QuickBooks Export Tips" sheetId="1" r:id="rId1"/>
    <sheet name="Sheet1" sheetId="2" r:id="rId2"/>
  </sheets>
  <definedNames>
    <definedName name="_xlnm.Print_Titles" localSheetId="1">'Sheet1'!$A:$H,'Sheet1'!$1:$1</definedName>
    <definedName name="QB_COLUMN_29" localSheetId="1" hidden="1">'Sheet1'!$I$1</definedName>
    <definedName name="QB_DATA_0" localSheetId="1" hidden="1">'Sheet1'!$11:$11,'Sheet1'!$12:$12,'Sheet1'!$15:$15,'Sheet1'!$16:$16,'Sheet1'!$17:$17,'Sheet1'!$18:$18,'Sheet1'!$20:$20,'Sheet1'!$21:$21,'Sheet1'!$24:$24,'Sheet1'!$25:$25,'Sheet1'!$26:$26,'Sheet1'!$27:$27,'Sheet1'!$29:$29,'Sheet1'!$35:$35,'Sheet1'!$36:$36,'Sheet1'!$39:$39</definedName>
    <definedName name="QB_DATA_1" localSheetId="1" hidden="1">'Sheet1'!$41:$41,'Sheet1'!$42:$42,'Sheet1'!$43:$43,'Sheet1'!$44:$44,'Sheet1'!$45:$45,'Sheet1'!$46:$46,'Sheet1'!$47:$47,'Sheet1'!$48:$48,'Sheet1'!$50:$50,'Sheet1'!$52:$52,'Sheet1'!$53:$53,'Sheet1'!$56:$56,'Sheet1'!$59:$59,'Sheet1'!$60:$60,'Sheet1'!$63:$63,'Sheet1'!$64:$64</definedName>
    <definedName name="QB_DATA_2" localSheetId="1" hidden="1">'Sheet1'!$65:$65,'Sheet1'!$69:$69,'Sheet1'!$70:$70,'Sheet1'!$71:$71,'Sheet1'!$72:$72,'Sheet1'!$73:$73,'Sheet1'!$76:$76,'Sheet1'!$77:$77,'Sheet1'!$81:$81</definedName>
    <definedName name="QB_FORMULA_0" localSheetId="1" hidden="1">'Sheet1'!$I$13,'Sheet1'!$I$22,'Sheet1'!$I$28,'Sheet1'!$I$30,'Sheet1'!$I$31,'Sheet1'!$I$32,'Sheet1'!$I$37,'Sheet1'!$I$49,'Sheet1'!$I$54,'Sheet1'!$I$57,'Sheet1'!$I$61,'Sheet1'!$I$66,'Sheet1'!$I$74,'Sheet1'!$I$78,'Sheet1'!$I$79,'Sheet1'!$I$82</definedName>
    <definedName name="QB_FORMULA_1" localSheetId="1" hidden="1">'Sheet1'!$I$83,'Sheet1'!$I$84,'Sheet1'!$I$85,'Sheet1'!$I$86</definedName>
    <definedName name="QB_ROW_106040" localSheetId="1" hidden="1">'Sheet1'!$E$10</definedName>
    <definedName name="QB_ROW_106340" localSheetId="1" hidden="1">'Sheet1'!$E$13</definedName>
    <definedName name="QB_ROW_107040" localSheetId="1" hidden="1">'Sheet1'!$E$38</definedName>
    <definedName name="QB_ROW_107340" localSheetId="1" hidden="1">'Sheet1'!$E$83</definedName>
    <definedName name="QB_ROW_108040" localSheetId="1" hidden="1">'Sheet1'!$E$34</definedName>
    <definedName name="QB_ROW_108340" localSheetId="1" hidden="1">'Sheet1'!$E$37</definedName>
    <definedName name="QB_ROW_110260" localSheetId="1" hidden="1">'Sheet1'!$G$26</definedName>
    <definedName name="QB_ROW_114050" localSheetId="1" hidden="1">'Sheet1'!$F$62</definedName>
    <definedName name="QB_ROW_114350" localSheetId="1" hidden="1">'Sheet1'!$F$66</definedName>
    <definedName name="QB_ROW_115050" localSheetId="1" hidden="1">'Sheet1'!$F$58</definedName>
    <definedName name="QB_ROW_115350" localSheetId="1" hidden="1">'Sheet1'!$F$61</definedName>
    <definedName name="QB_ROW_116260" localSheetId="1" hidden="1">'Sheet1'!$G$64</definedName>
    <definedName name="QB_ROW_128260" localSheetId="1" hidden="1">'Sheet1'!$G$42</definedName>
    <definedName name="QB_ROW_129260" localSheetId="1" hidden="1">'Sheet1'!$G$41</definedName>
    <definedName name="QB_ROW_131270" localSheetId="1" hidden="1">'Sheet1'!$H$76</definedName>
    <definedName name="QB_ROW_137260" localSheetId="1" hidden="1">'Sheet1'!$G$21</definedName>
    <definedName name="QB_ROW_138270" localSheetId="1" hidden="1">'Sheet1'!$H$72</definedName>
    <definedName name="QB_ROW_139260" localSheetId="1" hidden="1">'Sheet1'!$G$24</definedName>
    <definedName name="QB_ROW_140260" localSheetId="1" hidden="1">'Sheet1'!$G$20</definedName>
    <definedName name="QB_ROW_147270" localSheetId="1" hidden="1">'Sheet1'!$H$73</definedName>
    <definedName name="QB_ROW_15250" localSheetId="1" hidden="1">'Sheet1'!$F$29</definedName>
    <definedName name="QB_ROW_160260" localSheetId="1" hidden="1">'Sheet1'!$G$53</definedName>
    <definedName name="QB_ROW_166270" localSheetId="1" hidden="1">'Sheet1'!$H$69</definedName>
    <definedName name="QB_ROW_177060" localSheetId="1" hidden="1">'Sheet1'!$G$75</definedName>
    <definedName name="QB_ROW_177360" localSheetId="1" hidden="1">'Sheet1'!$G$78</definedName>
    <definedName name="QB_ROW_178260" localSheetId="1" hidden="1">'Sheet1'!$G$27</definedName>
    <definedName name="QB_ROW_179260" localSheetId="1" hidden="1">'Sheet1'!$G$52</definedName>
    <definedName name="QB_ROW_180270" localSheetId="1" hidden="1">'Sheet1'!$H$71</definedName>
    <definedName name="QB_ROW_182260" localSheetId="1" hidden="1">'Sheet1'!$G$60</definedName>
    <definedName name="QB_ROW_18301" localSheetId="1" hidden="1">'Sheet1'!$A$86</definedName>
    <definedName name="QB_ROW_184060" localSheetId="1" hidden="1">'Sheet1'!$G$68</definedName>
    <definedName name="QB_ROW_184360" localSheetId="1" hidden="1">'Sheet1'!$G$74</definedName>
    <definedName name="QB_ROW_186270" localSheetId="1" hidden="1">'Sheet1'!$H$70</definedName>
    <definedName name="QB_ROW_188260" localSheetId="1" hidden="1">'Sheet1'!$G$59</definedName>
    <definedName name="QB_ROW_189250" localSheetId="1" hidden="1">'Sheet1'!$F$18</definedName>
    <definedName name="QB_ROW_19011" localSheetId="1" hidden="1">'Sheet1'!$B$8</definedName>
    <definedName name="QB_ROW_19311" localSheetId="1" hidden="1">'Sheet1'!$B$85</definedName>
    <definedName name="QB_ROW_20031" localSheetId="1" hidden="1">'Sheet1'!$D$9</definedName>
    <definedName name="QB_ROW_20331" localSheetId="1" hidden="1">'Sheet1'!$D$31</definedName>
    <definedName name="QB_ROW_21031" localSheetId="1" hidden="1">'Sheet1'!$D$33</definedName>
    <definedName name="QB_ROW_21331" localSheetId="1" hidden="1">'Sheet1'!$D$84</definedName>
    <definedName name="QB_ROW_214250" localSheetId="1" hidden="1">'Sheet1'!$F$11</definedName>
    <definedName name="QB_ROW_217250" localSheetId="1" hidden="1">'Sheet1'!$F$15</definedName>
    <definedName name="QB_ROW_218250" localSheetId="1" hidden="1">'Sheet1'!$F$36</definedName>
    <definedName name="QB_ROW_219250" localSheetId="1" hidden="1">'Sheet1'!$F$35</definedName>
    <definedName name="QB_ROW_2250" localSheetId="1" hidden="1">'Sheet1'!$F$17</definedName>
    <definedName name="QB_ROW_24250" localSheetId="1" hidden="1">'Sheet1'!$F$12</definedName>
    <definedName name="QB_ROW_27250" localSheetId="1" hidden="1">'Sheet1'!$F$39</definedName>
    <definedName name="QB_ROW_3050" localSheetId="1" hidden="1">'Sheet1'!$F$23</definedName>
    <definedName name="QB_ROW_3350" localSheetId="1" hidden="1">'Sheet1'!$F$28</definedName>
    <definedName name="QB_ROW_34250" localSheetId="1" hidden="1">'Sheet1'!$F$16</definedName>
    <definedName name="QB_ROW_36260" localSheetId="1" hidden="1">'Sheet1'!$G$25</definedName>
    <definedName name="QB_ROW_38250" localSheetId="1" hidden="1">'Sheet1'!$F$50</definedName>
    <definedName name="QB_ROW_42260" localSheetId="1" hidden="1">'Sheet1'!$G$56</definedName>
    <definedName name="QB_ROW_46050" localSheetId="1" hidden="1">'Sheet1'!$F$40</definedName>
    <definedName name="QB_ROW_46350" localSheetId="1" hidden="1">'Sheet1'!$F$49</definedName>
    <definedName name="QB_ROW_48050" localSheetId="1" hidden="1">'Sheet1'!$F$51</definedName>
    <definedName name="QB_ROW_48350" localSheetId="1" hidden="1">'Sheet1'!$F$54</definedName>
    <definedName name="QB_ROW_50050" localSheetId="1" hidden="1">'Sheet1'!$F$67</definedName>
    <definedName name="QB_ROW_50350" localSheetId="1" hidden="1">'Sheet1'!$F$79</definedName>
    <definedName name="QB_ROW_6050" localSheetId="1" hidden="1">'Sheet1'!$F$55</definedName>
    <definedName name="QB_ROW_63260" localSheetId="1" hidden="1">'Sheet1'!$G$65</definedName>
    <definedName name="QB_ROW_6350" localSheetId="1" hidden="1">'Sheet1'!$F$57</definedName>
    <definedName name="QB_ROW_67050" localSheetId="1" hidden="1">'Sheet1'!$F$19</definedName>
    <definedName name="QB_ROW_67350" localSheetId="1" hidden="1">'Sheet1'!$F$22</definedName>
    <definedName name="QB_ROW_68270" localSheetId="1" hidden="1">'Sheet1'!$H$77</definedName>
    <definedName name="QB_ROW_69260" localSheetId="1" hidden="1">'Sheet1'!$G$47</definedName>
    <definedName name="QB_ROW_7260" localSheetId="1" hidden="1">'Sheet1'!$G$63</definedName>
    <definedName name="QB_ROW_73260" localSheetId="1" hidden="1">'Sheet1'!$G$45</definedName>
    <definedName name="QB_ROW_77260" localSheetId="1" hidden="1">'Sheet1'!$G$43</definedName>
    <definedName name="QB_ROW_78260" localSheetId="1" hidden="1">'Sheet1'!$G$48</definedName>
    <definedName name="QB_ROW_80050" localSheetId="1" hidden="1">'Sheet1'!$F$80</definedName>
    <definedName name="QB_ROW_80350" localSheetId="1" hidden="1">'Sheet1'!$F$82</definedName>
    <definedName name="QB_ROW_8260" localSheetId="1" hidden="1">'Sheet1'!$G$44</definedName>
    <definedName name="QB_ROW_83260" localSheetId="1" hidden="1">'Sheet1'!$G$81</definedName>
    <definedName name="QB_ROW_86260" localSheetId="1" hidden="1">'Sheet1'!$G$46</definedName>
    <definedName name="QB_ROW_86321" localSheetId="1" hidden="1">'Sheet1'!$C$32</definedName>
    <definedName name="QB_ROW_87040" localSheetId="1" hidden="1">'Sheet1'!$E$14</definedName>
    <definedName name="QB_ROW_87340" localSheetId="1" hidden="1">'Sheet1'!$E$30</definedName>
    <definedName name="QBCANSUPPORTUPDATE" localSheetId="1">TRUE</definedName>
    <definedName name="QBCOMPANYFILENAME" localSheetId="1">"C:\Qbooks\Old Colony Beach Assoc.QBW"</definedName>
    <definedName name="QBENDDATE" localSheetId="1">20160625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"09892bdb45fe4d35a825054fb987e001"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8</definedName>
    <definedName name="QBSTARTDATE" localSheetId="1">20150701</definedName>
  </definedNames>
  <calcPr fullCalcOnLoad="1"/>
</workbook>
</file>

<file path=xl/sharedStrings.xml><?xml version="1.0" encoding="utf-8"?>
<sst xmlns="http://schemas.openxmlformats.org/spreadsheetml/2006/main" count="109" uniqueCount="99">
  <si>
    <t>Jul 1, '15 - Jun 25, 16</t>
  </si>
  <si>
    <t>Ordinary Income/Expense</t>
  </si>
  <si>
    <t>Income</t>
  </si>
  <si>
    <t>Income Capital Fund</t>
  </si>
  <si>
    <t>Warranty Easement funds</t>
  </si>
  <si>
    <t>Interest Income - Cap Fund</t>
  </si>
  <si>
    <t>Total Income Capital Fund</t>
  </si>
  <si>
    <t>Income General Fund</t>
  </si>
  <si>
    <t>State of Connecticut</t>
  </si>
  <si>
    <t>Interest Income - Gen Fund</t>
  </si>
  <si>
    <t>Property Taxes</t>
  </si>
  <si>
    <t>Late Fee Income</t>
  </si>
  <si>
    <t>Fundraiser</t>
  </si>
  <si>
    <t>Recreation Raffle</t>
  </si>
  <si>
    <t>Merchandise</t>
  </si>
  <si>
    <t>Total Fundraiser</t>
  </si>
  <si>
    <t>Miscellaneous Revenue</t>
  </si>
  <si>
    <t>Recreation Dinner</t>
  </si>
  <si>
    <t>Fines</t>
  </si>
  <si>
    <t>Registrations</t>
  </si>
  <si>
    <t>Gate swipe cards</t>
  </si>
  <si>
    <t>Total Miscellaneous Revenue</t>
  </si>
  <si>
    <t>Town of Old Lyme</t>
  </si>
  <si>
    <t>Total Income General Fund</t>
  </si>
  <si>
    <t>Total Income</t>
  </si>
  <si>
    <t>Gross Profit</t>
  </si>
  <si>
    <t>Expense</t>
  </si>
  <si>
    <t>Expenses Capital Projects Fund</t>
  </si>
  <si>
    <t>Sheffield Brook Project</t>
  </si>
  <si>
    <t>Sheffield Brook Permits</t>
  </si>
  <si>
    <t>Total Expenses Capital Projects Fund</t>
  </si>
  <si>
    <t>Expenses General Fund</t>
  </si>
  <si>
    <t>Fire Protection</t>
  </si>
  <si>
    <t>General &amp; Administrative</t>
  </si>
  <si>
    <t>Web Services</t>
  </si>
  <si>
    <t>Copies and Reproductions</t>
  </si>
  <si>
    <t>Dues &amp; Subscriptions</t>
  </si>
  <si>
    <t>Miscellaneous expense</t>
  </si>
  <si>
    <t>Postage / Reg., Cert. Mail</t>
  </si>
  <si>
    <t>Rental Fees</t>
  </si>
  <si>
    <t>Officers Stipend</t>
  </si>
  <si>
    <t>Supplies</t>
  </si>
  <si>
    <t>Total General &amp; Administrative</t>
  </si>
  <si>
    <t>Insurance</t>
  </si>
  <si>
    <t>Lighting</t>
  </si>
  <si>
    <t>Streetlights</t>
  </si>
  <si>
    <t>Electricity for fence lock</t>
  </si>
  <si>
    <t>Total Lighting</t>
  </si>
  <si>
    <t>Professional Fees</t>
  </si>
  <si>
    <t>Legal Fees</t>
  </si>
  <si>
    <t>Total Professional Fees</t>
  </si>
  <si>
    <t>Public Safety</t>
  </si>
  <si>
    <t>Other</t>
  </si>
  <si>
    <t>Guards</t>
  </si>
  <si>
    <t>Total Public Safety</t>
  </si>
  <si>
    <t>Public Works</t>
  </si>
  <si>
    <t>Roads Maintenance</t>
  </si>
  <si>
    <t>Beach Maintenance</t>
  </si>
  <si>
    <t>Land Maintenance</t>
  </si>
  <si>
    <t>Total Public Works</t>
  </si>
  <si>
    <t>Recreation</t>
  </si>
  <si>
    <t>Recreation Other</t>
  </si>
  <si>
    <t>Annual Summer Dinner</t>
  </si>
  <si>
    <t>Recreation Miscellaneous</t>
  </si>
  <si>
    <t>Wine &amp; Cheese</t>
  </si>
  <si>
    <t>Sand Castle</t>
  </si>
  <si>
    <t>Music on the Beach</t>
  </si>
  <si>
    <t>Total Recreation Other</t>
  </si>
  <si>
    <t>Fundraising Expense</t>
  </si>
  <si>
    <t>Raffle</t>
  </si>
  <si>
    <t>Total Fundraising Expense</t>
  </si>
  <si>
    <t>Total Recreation</t>
  </si>
  <si>
    <t>Taxes</t>
  </si>
  <si>
    <t>Property Taxes-Gorton Ave/Roads</t>
  </si>
  <si>
    <t>Total Taxes</t>
  </si>
  <si>
    <t>Total Expenses General Fund</t>
  </si>
  <si>
    <t>Total Expense</t>
  </si>
  <si>
    <t>Net Ordinary Income</t>
  </si>
  <si>
    <t>Net Income</t>
  </si>
  <si>
    <t>General Fund Checking</t>
  </si>
  <si>
    <t>General Fund MM Savings</t>
  </si>
  <si>
    <t>Capital Fund MM Savings</t>
  </si>
  <si>
    <t xml:space="preserve">      Beginning Balance July 1, 2015</t>
  </si>
  <si>
    <t>Overpayment of 2015 taxes</t>
  </si>
  <si>
    <t>Transfer from checking to savings</t>
  </si>
  <si>
    <t>Transfer from checking to capital account (State $)</t>
  </si>
  <si>
    <t>General Funds Checking</t>
  </si>
  <si>
    <t>General Funds Savings</t>
  </si>
  <si>
    <t>Capital Fund Money Market</t>
  </si>
  <si>
    <t xml:space="preserve">General Fund Checking </t>
  </si>
  <si>
    <t>General Fund Savings</t>
  </si>
  <si>
    <t>Outstanding Checks Not Cleared By Bank</t>
  </si>
  <si>
    <t>Bank Ending Balances After Uncleared Transaction Adjustment</t>
  </si>
  <si>
    <t xml:space="preserve">  Ending Balances </t>
  </si>
  <si>
    <t>Prepared By: _______________________________________</t>
  </si>
  <si>
    <t>Janet A. Montano, Treasurer</t>
  </si>
  <si>
    <t>Transfer from savings to capital account</t>
  </si>
  <si>
    <t xml:space="preserve">  Ending Balance June 25, 2016</t>
  </si>
  <si>
    <t>On Line Balances 6/25/16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</si>
</sst>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u val="singleAccounting"/>
      <sz val="8"/>
      <name val="Arial"/>
      <family val="0"/>
    </font>
    <font>
      <u val="single"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43" fontId="22" fillId="0" borderId="0" xfId="42" applyFont="1" applyAlignment="1">
      <alignment/>
    </xf>
    <xf numFmtId="43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47625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workbookViewId="0" topLeftCell="A1">
      <selection activeCell="F32" sqref="F32"/>
    </sheetView>
  </sheetViews>
  <sheetFormatPr defaultColWidth="8.8515625" defaultRowHeight="12.75"/>
  <cols>
    <col min="1" max="1" width="3.00390625" style="12" customWidth="1"/>
    <col min="2" max="2" width="4.140625" style="12" customWidth="1"/>
    <col min="3" max="3" width="54.00390625" style="12" customWidth="1"/>
    <col min="4" max="4" width="3.7109375" style="12" customWidth="1"/>
    <col min="5" max="5" width="90.28125" style="12" customWidth="1"/>
    <col min="6" max="7" width="8.8515625" style="12" customWidth="1"/>
    <col min="8" max="8" width="15.421875" style="12" customWidth="1"/>
    <col min="9" max="9" width="5.140625" style="12" customWidth="1"/>
    <col min="10" max="11" width="8.8515625" style="12" customWidth="1"/>
    <col min="12" max="12" width="3.00390625" style="12" customWidth="1"/>
    <col min="13" max="15" width="8.8515625" style="12" customWidth="1"/>
    <col min="16" max="16" width="7.00390625" style="12" customWidth="1"/>
    <col min="17" max="16384" width="8.8515625" style="12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3" customFormat="1" ht="15">
      <c r="E30" s="12"/>
      <c r="F30" s="12"/>
      <c r="G30" s="12"/>
      <c r="H30" s="12"/>
    </row>
    <row r="31" spans="5:8" s="13" customFormat="1" ht="15">
      <c r="E31" s="12"/>
      <c r="F31" s="12"/>
      <c r="G31" s="12"/>
      <c r="H31" s="12"/>
    </row>
    <row r="32" s="13" customFormat="1" ht="15"/>
    <row r="40" spans="2:3" ht="15">
      <c r="B40" s="14"/>
      <c r="C4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19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101" sqref="B101"/>
    </sheetView>
  </sheetViews>
  <sheetFormatPr defaultColWidth="9.140625" defaultRowHeight="12.75"/>
  <cols>
    <col min="1" max="7" width="3.00390625" style="10" customWidth="1"/>
    <col min="8" max="8" width="26.00390625" style="10" customWidth="1"/>
    <col min="9" max="9" width="16.7109375" style="11" bestFit="1" customWidth="1"/>
    <col min="11" max="11" width="13.28125" style="0" customWidth="1"/>
  </cols>
  <sheetData>
    <row r="1" spans="1:9" s="9" customFormat="1" ht="13.5" thickBot="1">
      <c r="A1" s="7"/>
      <c r="B1" s="7"/>
      <c r="C1" s="7"/>
      <c r="D1" s="7"/>
      <c r="E1" s="7"/>
      <c r="F1" s="7"/>
      <c r="G1" s="7"/>
      <c r="H1" s="7"/>
      <c r="I1" s="8" t="s">
        <v>0</v>
      </c>
    </row>
    <row r="2" spans="3:11" ht="12" thickTop="1">
      <c r="C2" s="26" t="s">
        <v>79</v>
      </c>
      <c r="D2" s="26"/>
      <c r="E2" s="26"/>
      <c r="F2" s="26"/>
      <c r="G2" s="26"/>
      <c r="H2" s="26"/>
      <c r="I2" s="15">
        <v>13726.91</v>
      </c>
      <c r="K2" s="16"/>
    </row>
    <row r="3" spans="3:9" ht="12.75">
      <c r="C3" s="26" t="s">
        <v>80</v>
      </c>
      <c r="D3" s="26"/>
      <c r="E3" s="26"/>
      <c r="F3" s="26"/>
      <c r="G3" s="26"/>
      <c r="H3" s="26"/>
      <c r="I3" s="15">
        <v>72352.9</v>
      </c>
    </row>
    <row r="4" spans="3:11" ht="15">
      <c r="C4" s="26" t="s">
        <v>81</v>
      </c>
      <c r="D4" s="26"/>
      <c r="E4" s="26"/>
      <c r="F4" s="26"/>
      <c r="G4" s="26"/>
      <c r="H4" s="26"/>
      <c r="I4" s="17">
        <v>65118.4</v>
      </c>
      <c r="K4" s="18"/>
    </row>
    <row r="5" spans="7:9" ht="12.75">
      <c r="G5" s="10" t="s">
        <v>82</v>
      </c>
      <c r="I5" s="15">
        <f>I2+I3+I4</f>
        <v>151198.21</v>
      </c>
    </row>
    <row r="6" ht="12.75">
      <c r="I6" s="15"/>
    </row>
    <row r="7" ht="12.75">
      <c r="I7" s="15"/>
    </row>
    <row r="8" spans="1:9" ht="12.75">
      <c r="A8" s="1"/>
      <c r="B8" s="1" t="s">
        <v>1</v>
      </c>
      <c r="C8" s="1"/>
      <c r="D8" s="1"/>
      <c r="E8" s="1"/>
      <c r="F8" s="1"/>
      <c r="G8" s="1"/>
      <c r="H8" s="1"/>
      <c r="I8" s="2"/>
    </row>
    <row r="9" spans="1:9" ht="12.75">
      <c r="A9" s="1"/>
      <c r="B9" s="1"/>
      <c r="C9" s="1"/>
      <c r="D9" s="1" t="s">
        <v>2</v>
      </c>
      <c r="E9" s="1"/>
      <c r="F9" s="1"/>
      <c r="G9" s="1"/>
      <c r="H9" s="1"/>
      <c r="I9" s="2"/>
    </row>
    <row r="10" spans="1:9" ht="12.75">
      <c r="A10" s="1"/>
      <c r="B10" s="1"/>
      <c r="C10" s="1"/>
      <c r="D10" s="1"/>
      <c r="E10" s="1" t="s">
        <v>3</v>
      </c>
      <c r="F10" s="1"/>
      <c r="G10" s="1"/>
      <c r="H10" s="1"/>
      <c r="I10" s="2"/>
    </row>
    <row r="11" spans="1:9" ht="12.75">
      <c r="A11" s="1"/>
      <c r="B11" s="1"/>
      <c r="C11" s="1"/>
      <c r="D11" s="1"/>
      <c r="E11" s="1"/>
      <c r="F11" s="1" t="s">
        <v>4</v>
      </c>
      <c r="G11" s="1"/>
      <c r="H11" s="1"/>
      <c r="I11" s="2">
        <v>8250</v>
      </c>
    </row>
    <row r="12" spans="1:9" ht="13.5" thickBot="1">
      <c r="A12" s="1"/>
      <c r="B12" s="1"/>
      <c r="C12" s="1"/>
      <c r="D12" s="1"/>
      <c r="E12" s="1"/>
      <c r="F12" s="1" t="s">
        <v>5</v>
      </c>
      <c r="G12" s="1"/>
      <c r="H12" s="1"/>
      <c r="I12" s="3">
        <v>90.13</v>
      </c>
    </row>
    <row r="13" spans="1:9" ht="12.75">
      <c r="A13" s="1"/>
      <c r="B13" s="1"/>
      <c r="C13" s="1"/>
      <c r="D13" s="1"/>
      <c r="E13" s="1" t="s">
        <v>6</v>
      </c>
      <c r="F13" s="1"/>
      <c r="G13" s="1"/>
      <c r="H13" s="1"/>
      <c r="I13" s="2">
        <f>ROUND(SUM(I10:I12),5)</f>
        <v>8340.13</v>
      </c>
    </row>
    <row r="14" spans="1:9" ht="12.75">
      <c r="A14" s="1"/>
      <c r="B14" s="1"/>
      <c r="C14" s="1"/>
      <c r="D14" s="1"/>
      <c r="E14" s="1" t="s">
        <v>7</v>
      </c>
      <c r="F14" s="1"/>
      <c r="G14" s="1"/>
      <c r="H14" s="1"/>
      <c r="I14" s="2"/>
    </row>
    <row r="15" spans="1:9" ht="12.75">
      <c r="A15" s="1"/>
      <c r="B15" s="1"/>
      <c r="C15" s="1"/>
      <c r="D15" s="1"/>
      <c r="E15" s="1"/>
      <c r="F15" s="1" t="s">
        <v>8</v>
      </c>
      <c r="G15" s="1"/>
      <c r="H15" s="1"/>
      <c r="I15" s="2">
        <v>52930.01</v>
      </c>
    </row>
    <row r="16" spans="1:9" ht="12.75">
      <c r="A16" s="1"/>
      <c r="B16" s="1"/>
      <c r="C16" s="1"/>
      <c r="D16" s="1"/>
      <c r="E16" s="1"/>
      <c r="F16" s="1" t="s">
        <v>9</v>
      </c>
      <c r="G16" s="1"/>
      <c r="H16" s="1"/>
      <c r="I16" s="2">
        <v>170.83</v>
      </c>
    </row>
    <row r="17" spans="1:9" ht="12.75">
      <c r="A17" s="1"/>
      <c r="B17" s="1"/>
      <c r="C17" s="1"/>
      <c r="D17" s="1"/>
      <c r="E17" s="1"/>
      <c r="F17" s="1" t="s">
        <v>10</v>
      </c>
      <c r="G17" s="1"/>
      <c r="H17" s="1"/>
      <c r="I17" s="2">
        <v>140792.9</v>
      </c>
    </row>
    <row r="18" spans="1:9" ht="12.75">
      <c r="A18" s="1"/>
      <c r="B18" s="1"/>
      <c r="C18" s="1"/>
      <c r="D18" s="1"/>
      <c r="E18" s="1"/>
      <c r="F18" s="1" t="s">
        <v>11</v>
      </c>
      <c r="G18" s="1"/>
      <c r="H18" s="1"/>
      <c r="I18" s="2">
        <v>367.59</v>
      </c>
    </row>
    <row r="19" spans="1:9" ht="12.75">
      <c r="A19" s="1"/>
      <c r="B19" s="1"/>
      <c r="C19" s="1"/>
      <c r="D19" s="1"/>
      <c r="E19" s="1"/>
      <c r="F19" s="1" t="s">
        <v>12</v>
      </c>
      <c r="G19" s="1"/>
      <c r="H19" s="1"/>
      <c r="I19" s="2"/>
    </row>
    <row r="20" spans="1:9" ht="12.75">
      <c r="A20" s="1"/>
      <c r="B20" s="1"/>
      <c r="C20" s="1"/>
      <c r="D20" s="1"/>
      <c r="E20" s="1"/>
      <c r="F20" s="1"/>
      <c r="G20" s="1" t="s">
        <v>13</v>
      </c>
      <c r="H20" s="1"/>
      <c r="I20" s="2">
        <v>2744</v>
      </c>
    </row>
    <row r="21" spans="1:9" ht="13.5" thickBot="1">
      <c r="A21" s="1"/>
      <c r="B21" s="1"/>
      <c r="C21" s="1"/>
      <c r="D21" s="1"/>
      <c r="E21" s="1"/>
      <c r="F21" s="1"/>
      <c r="G21" s="1" t="s">
        <v>14</v>
      </c>
      <c r="H21" s="1"/>
      <c r="I21" s="3">
        <v>1460.5</v>
      </c>
    </row>
    <row r="22" spans="1:9" ht="12.75">
      <c r="A22" s="1"/>
      <c r="B22" s="1"/>
      <c r="C22" s="1"/>
      <c r="D22" s="1"/>
      <c r="E22" s="1"/>
      <c r="F22" s="1" t="s">
        <v>15</v>
      </c>
      <c r="G22" s="1"/>
      <c r="H22" s="1"/>
      <c r="I22" s="2">
        <f>ROUND(SUM(I19:I21),5)</f>
        <v>4204.5</v>
      </c>
    </row>
    <row r="23" spans="1:9" ht="12.75">
      <c r="A23" s="1"/>
      <c r="B23" s="1"/>
      <c r="C23" s="1"/>
      <c r="D23" s="1"/>
      <c r="E23" s="1"/>
      <c r="F23" s="1" t="s">
        <v>16</v>
      </c>
      <c r="G23" s="1"/>
      <c r="H23" s="1"/>
      <c r="I23" s="2"/>
    </row>
    <row r="24" spans="1:9" ht="12.75">
      <c r="A24" s="1"/>
      <c r="B24" s="1"/>
      <c r="C24" s="1"/>
      <c r="D24" s="1"/>
      <c r="E24" s="1"/>
      <c r="F24" s="1"/>
      <c r="G24" s="1" t="s">
        <v>17</v>
      </c>
      <c r="H24" s="1"/>
      <c r="I24" s="2">
        <v>2600</v>
      </c>
    </row>
    <row r="25" spans="1:9" ht="12.75">
      <c r="A25" s="1"/>
      <c r="B25" s="1"/>
      <c r="C25" s="1"/>
      <c r="D25" s="1"/>
      <c r="E25" s="1"/>
      <c r="F25" s="1"/>
      <c r="G25" s="1" t="s">
        <v>18</v>
      </c>
      <c r="H25" s="1"/>
      <c r="I25" s="2">
        <v>40</v>
      </c>
    </row>
    <row r="26" spans="1:9" ht="12.75">
      <c r="A26" s="1"/>
      <c r="B26" s="1"/>
      <c r="C26" s="1"/>
      <c r="D26" s="1"/>
      <c r="E26" s="1"/>
      <c r="F26" s="1"/>
      <c r="G26" s="1" t="s">
        <v>19</v>
      </c>
      <c r="H26" s="1"/>
      <c r="I26" s="2">
        <v>250</v>
      </c>
    </row>
    <row r="27" spans="1:9" ht="13.5" thickBot="1">
      <c r="A27" s="1"/>
      <c r="B27" s="1"/>
      <c r="C27" s="1"/>
      <c r="D27" s="1"/>
      <c r="E27" s="1"/>
      <c r="F27" s="1"/>
      <c r="G27" s="1" t="s">
        <v>20</v>
      </c>
      <c r="H27" s="1"/>
      <c r="I27" s="3">
        <v>285</v>
      </c>
    </row>
    <row r="28" spans="1:9" ht="12.75">
      <c r="A28" s="1"/>
      <c r="B28" s="1"/>
      <c r="C28" s="1"/>
      <c r="D28" s="1"/>
      <c r="E28" s="1"/>
      <c r="F28" s="1" t="s">
        <v>21</v>
      </c>
      <c r="G28" s="1"/>
      <c r="H28" s="1"/>
      <c r="I28" s="2">
        <f>ROUND(SUM(I23:I27),5)</f>
        <v>3175</v>
      </c>
    </row>
    <row r="29" spans="1:9" ht="13.5" thickBot="1">
      <c r="A29" s="1"/>
      <c r="B29" s="1"/>
      <c r="C29" s="1"/>
      <c r="D29" s="1"/>
      <c r="E29" s="1"/>
      <c r="F29" s="1" t="s">
        <v>22</v>
      </c>
      <c r="G29" s="1"/>
      <c r="H29" s="1"/>
      <c r="I29" s="3">
        <v>9100</v>
      </c>
    </row>
    <row r="30" spans="1:9" ht="13.5" thickBot="1">
      <c r="A30" s="1"/>
      <c r="B30" s="1"/>
      <c r="C30" s="1"/>
      <c r="D30" s="1"/>
      <c r="E30" s="1" t="s">
        <v>23</v>
      </c>
      <c r="F30" s="1"/>
      <c r="G30" s="1"/>
      <c r="H30" s="1"/>
      <c r="I30" s="4">
        <f>ROUND(SUM(I14:I18)+I22+SUM(I28:I29),5)</f>
        <v>210740.83</v>
      </c>
    </row>
    <row r="31" spans="1:9" ht="13.5" thickBot="1">
      <c r="A31" s="1"/>
      <c r="B31" s="1"/>
      <c r="C31" s="1"/>
      <c r="D31" s="1" t="s">
        <v>24</v>
      </c>
      <c r="E31" s="1"/>
      <c r="F31" s="1"/>
      <c r="G31" s="1"/>
      <c r="H31" s="1"/>
      <c r="I31" s="4">
        <f>ROUND(I9+I13+I30,5)</f>
        <v>219080.96</v>
      </c>
    </row>
    <row r="32" spans="1:9" ht="12.75">
      <c r="A32" s="1"/>
      <c r="B32" s="1"/>
      <c r="C32" s="1" t="s">
        <v>25</v>
      </c>
      <c r="D32" s="1"/>
      <c r="E32" s="1"/>
      <c r="F32" s="1"/>
      <c r="G32" s="1"/>
      <c r="H32" s="1"/>
      <c r="I32" s="2">
        <f>I31</f>
        <v>219080.96</v>
      </c>
    </row>
    <row r="33" spans="1:9" ht="12.75">
      <c r="A33" s="1"/>
      <c r="B33" s="1"/>
      <c r="C33" s="1"/>
      <c r="D33" s="1" t="s">
        <v>26</v>
      </c>
      <c r="E33" s="1"/>
      <c r="F33" s="1"/>
      <c r="G33" s="1"/>
      <c r="H33" s="1"/>
      <c r="I33" s="2"/>
    </row>
    <row r="34" spans="1:9" ht="12.75">
      <c r="A34" s="1"/>
      <c r="B34" s="1"/>
      <c r="C34" s="1"/>
      <c r="D34" s="1"/>
      <c r="E34" s="1" t="s">
        <v>27</v>
      </c>
      <c r="F34" s="1"/>
      <c r="G34" s="1"/>
      <c r="H34" s="1"/>
      <c r="I34" s="2"/>
    </row>
    <row r="35" spans="1:9" ht="12.75">
      <c r="A35" s="1"/>
      <c r="B35" s="1"/>
      <c r="C35" s="1"/>
      <c r="D35" s="1"/>
      <c r="E35" s="1"/>
      <c r="F35" s="1" t="s">
        <v>28</v>
      </c>
      <c r="G35" s="1"/>
      <c r="H35" s="1"/>
      <c r="I35" s="2">
        <v>49530</v>
      </c>
    </row>
    <row r="36" spans="1:9" ht="13.5" thickBot="1">
      <c r="A36" s="1"/>
      <c r="B36" s="1"/>
      <c r="C36" s="1"/>
      <c r="D36" s="1"/>
      <c r="E36" s="1"/>
      <c r="F36" s="1" t="s">
        <v>29</v>
      </c>
      <c r="G36" s="1"/>
      <c r="H36" s="1"/>
      <c r="I36" s="3">
        <v>1685</v>
      </c>
    </row>
    <row r="37" spans="1:9" ht="12.75">
      <c r="A37" s="1"/>
      <c r="B37" s="1"/>
      <c r="C37" s="1"/>
      <c r="D37" s="1"/>
      <c r="E37" s="1" t="s">
        <v>30</v>
      </c>
      <c r="F37" s="1"/>
      <c r="G37" s="1"/>
      <c r="H37" s="1"/>
      <c r="I37" s="2">
        <f>ROUND(SUM(I34:I36),5)</f>
        <v>51215</v>
      </c>
    </row>
    <row r="38" spans="1:9" ht="12.75">
      <c r="A38" s="1"/>
      <c r="B38" s="1"/>
      <c r="C38" s="1"/>
      <c r="D38" s="1"/>
      <c r="E38" s="1" t="s">
        <v>31</v>
      </c>
      <c r="F38" s="1"/>
      <c r="G38" s="1"/>
      <c r="H38" s="1"/>
      <c r="I38" s="2"/>
    </row>
    <row r="39" spans="1:9" ht="12.75">
      <c r="A39" s="1"/>
      <c r="B39" s="1"/>
      <c r="C39" s="1"/>
      <c r="D39" s="1"/>
      <c r="E39" s="1"/>
      <c r="F39" s="1" t="s">
        <v>32</v>
      </c>
      <c r="G39" s="1"/>
      <c r="H39" s="1"/>
      <c r="I39" s="2">
        <v>9139.94</v>
      </c>
    </row>
    <row r="40" spans="1:9" ht="12.75">
      <c r="A40" s="1"/>
      <c r="B40" s="1"/>
      <c r="C40" s="1"/>
      <c r="D40" s="1"/>
      <c r="E40" s="1"/>
      <c r="F40" s="1" t="s">
        <v>33</v>
      </c>
      <c r="G40" s="1"/>
      <c r="H40" s="1"/>
      <c r="I40" s="2"/>
    </row>
    <row r="41" spans="1:9" ht="12.75">
      <c r="A41" s="1"/>
      <c r="B41" s="1"/>
      <c r="C41" s="1"/>
      <c r="D41" s="1"/>
      <c r="E41" s="1"/>
      <c r="F41" s="1"/>
      <c r="G41" s="1" t="s">
        <v>34</v>
      </c>
      <c r="H41" s="1"/>
      <c r="I41" s="2">
        <v>1919.68</v>
      </c>
    </row>
    <row r="42" spans="1:9" ht="12.75">
      <c r="A42" s="1"/>
      <c r="B42" s="1"/>
      <c r="C42" s="1"/>
      <c r="D42" s="1"/>
      <c r="E42" s="1"/>
      <c r="F42" s="1"/>
      <c r="G42" s="1" t="s">
        <v>35</v>
      </c>
      <c r="H42" s="1"/>
      <c r="I42" s="2">
        <v>827.52</v>
      </c>
    </row>
    <row r="43" spans="1:9" ht="12.75">
      <c r="A43" s="1"/>
      <c r="B43" s="1"/>
      <c r="C43" s="1"/>
      <c r="D43" s="1"/>
      <c r="E43" s="1"/>
      <c r="F43" s="1"/>
      <c r="G43" s="1" t="s">
        <v>36</v>
      </c>
      <c r="H43" s="1"/>
      <c r="I43" s="2">
        <v>579</v>
      </c>
    </row>
    <row r="44" spans="1:9" ht="12.75">
      <c r="A44" s="1"/>
      <c r="B44" s="1"/>
      <c r="C44" s="1"/>
      <c r="D44" s="1"/>
      <c r="E44" s="1"/>
      <c r="F44" s="1"/>
      <c r="G44" s="1" t="s">
        <v>37</v>
      </c>
      <c r="H44" s="1"/>
      <c r="I44" s="2">
        <v>183.21</v>
      </c>
    </row>
    <row r="45" spans="1:9" ht="12.75">
      <c r="A45" s="1"/>
      <c r="B45" s="1"/>
      <c r="C45" s="1"/>
      <c r="D45" s="1"/>
      <c r="E45" s="1"/>
      <c r="F45" s="1"/>
      <c r="G45" s="1" t="s">
        <v>38</v>
      </c>
      <c r="H45" s="1"/>
      <c r="I45" s="2">
        <v>370.35</v>
      </c>
    </row>
    <row r="46" spans="1:9" ht="12.75">
      <c r="A46" s="1"/>
      <c r="B46" s="1"/>
      <c r="C46" s="1"/>
      <c r="D46" s="1"/>
      <c r="E46" s="1"/>
      <c r="F46" s="1"/>
      <c r="G46" s="1" t="s">
        <v>39</v>
      </c>
      <c r="H46" s="1"/>
      <c r="I46" s="2">
        <v>1258</v>
      </c>
    </row>
    <row r="47" spans="1:9" ht="12.75">
      <c r="A47" s="1"/>
      <c r="B47" s="1"/>
      <c r="C47" s="1"/>
      <c r="D47" s="1"/>
      <c r="E47" s="1"/>
      <c r="F47" s="1"/>
      <c r="G47" s="1" t="s">
        <v>40</v>
      </c>
      <c r="H47" s="1"/>
      <c r="I47" s="2">
        <v>600</v>
      </c>
    </row>
    <row r="48" spans="1:9" ht="13.5" thickBot="1">
      <c r="A48" s="1"/>
      <c r="B48" s="1"/>
      <c r="C48" s="1"/>
      <c r="D48" s="1"/>
      <c r="E48" s="1"/>
      <c r="F48" s="1"/>
      <c r="G48" s="1" t="s">
        <v>41</v>
      </c>
      <c r="H48" s="1"/>
      <c r="I48" s="3">
        <v>243.31</v>
      </c>
    </row>
    <row r="49" spans="1:9" ht="12.75">
      <c r="A49" s="1"/>
      <c r="B49" s="1"/>
      <c r="C49" s="1"/>
      <c r="D49" s="1"/>
      <c r="E49" s="1"/>
      <c r="F49" s="1" t="s">
        <v>42</v>
      </c>
      <c r="G49" s="1"/>
      <c r="H49" s="1"/>
      <c r="I49" s="2">
        <f>ROUND(SUM(I40:I48),5)</f>
        <v>5981.07</v>
      </c>
    </row>
    <row r="50" spans="1:9" ht="12.75">
      <c r="A50" s="1"/>
      <c r="B50" s="1"/>
      <c r="C50" s="1"/>
      <c r="D50" s="1"/>
      <c r="E50" s="1"/>
      <c r="F50" s="1" t="s">
        <v>43</v>
      </c>
      <c r="G50" s="1"/>
      <c r="H50" s="1"/>
      <c r="I50" s="2">
        <v>5241</v>
      </c>
    </row>
    <row r="51" spans="1:9" ht="12.75">
      <c r="A51" s="1"/>
      <c r="B51" s="1"/>
      <c r="C51" s="1"/>
      <c r="D51" s="1"/>
      <c r="E51" s="1"/>
      <c r="F51" s="1" t="s">
        <v>44</v>
      </c>
      <c r="G51" s="1"/>
      <c r="H51" s="1"/>
      <c r="I51" s="2"/>
    </row>
    <row r="52" spans="1:9" ht="12.75">
      <c r="A52" s="1"/>
      <c r="B52" s="1"/>
      <c r="C52" s="1"/>
      <c r="D52" s="1"/>
      <c r="E52" s="1"/>
      <c r="F52" s="1"/>
      <c r="G52" s="1" t="s">
        <v>45</v>
      </c>
      <c r="H52" s="1"/>
      <c r="I52" s="2">
        <v>4434.6</v>
      </c>
    </row>
    <row r="53" spans="1:9" ht="13.5" thickBot="1">
      <c r="A53" s="1"/>
      <c r="B53" s="1"/>
      <c r="C53" s="1"/>
      <c r="D53" s="1"/>
      <c r="E53" s="1"/>
      <c r="F53" s="1"/>
      <c r="G53" s="1" t="s">
        <v>46</v>
      </c>
      <c r="H53" s="1"/>
      <c r="I53" s="3">
        <v>587.64</v>
      </c>
    </row>
    <row r="54" spans="1:9" ht="12.75">
      <c r="A54" s="1"/>
      <c r="B54" s="1"/>
      <c r="C54" s="1"/>
      <c r="D54" s="1"/>
      <c r="E54" s="1"/>
      <c r="F54" s="1" t="s">
        <v>47</v>
      </c>
      <c r="G54" s="1"/>
      <c r="H54" s="1"/>
      <c r="I54" s="2">
        <f>ROUND(SUM(I51:I53),5)</f>
        <v>5022.24</v>
      </c>
    </row>
    <row r="55" spans="1:9" ht="12.75">
      <c r="A55" s="1"/>
      <c r="B55" s="1"/>
      <c r="C55" s="1"/>
      <c r="D55" s="1"/>
      <c r="E55" s="1"/>
      <c r="F55" s="1" t="s">
        <v>48</v>
      </c>
      <c r="G55" s="1"/>
      <c r="H55" s="1"/>
      <c r="I55" s="2"/>
    </row>
    <row r="56" spans="1:9" ht="13.5" thickBot="1">
      <c r="A56" s="1"/>
      <c r="B56" s="1"/>
      <c r="C56" s="1"/>
      <c r="D56" s="1"/>
      <c r="E56" s="1"/>
      <c r="F56" s="1"/>
      <c r="G56" s="1" t="s">
        <v>49</v>
      </c>
      <c r="H56" s="1"/>
      <c r="I56" s="3">
        <v>9816.11</v>
      </c>
    </row>
    <row r="57" spans="1:9" ht="12.75">
      <c r="A57" s="1"/>
      <c r="B57" s="1"/>
      <c r="C57" s="1"/>
      <c r="D57" s="1"/>
      <c r="E57" s="1"/>
      <c r="F57" s="1" t="s">
        <v>50</v>
      </c>
      <c r="G57" s="1"/>
      <c r="H57" s="1"/>
      <c r="I57" s="2">
        <f>ROUND(SUM(I55:I56),5)</f>
        <v>9816.11</v>
      </c>
    </row>
    <row r="58" spans="1:9" ht="12.75">
      <c r="A58" s="1"/>
      <c r="B58" s="1"/>
      <c r="C58" s="1"/>
      <c r="D58" s="1"/>
      <c r="E58" s="1"/>
      <c r="F58" s="1" t="s">
        <v>51</v>
      </c>
      <c r="G58" s="1"/>
      <c r="H58" s="1"/>
      <c r="I58" s="2"/>
    </row>
    <row r="59" spans="1:9" ht="12.75">
      <c r="A59" s="1"/>
      <c r="B59" s="1"/>
      <c r="C59" s="1"/>
      <c r="D59" s="1"/>
      <c r="E59" s="1"/>
      <c r="F59" s="1"/>
      <c r="G59" s="1" t="s">
        <v>52</v>
      </c>
      <c r="H59" s="1"/>
      <c r="I59" s="2">
        <v>2993.72</v>
      </c>
    </row>
    <row r="60" spans="1:9" ht="13.5" thickBot="1">
      <c r="A60" s="1"/>
      <c r="B60" s="1"/>
      <c r="C60" s="1"/>
      <c r="D60" s="1"/>
      <c r="E60" s="1"/>
      <c r="F60" s="1"/>
      <c r="G60" s="1" t="s">
        <v>53</v>
      </c>
      <c r="H60" s="1"/>
      <c r="I60" s="3">
        <v>17785.74</v>
      </c>
    </row>
    <row r="61" spans="1:9" ht="12.75">
      <c r="A61" s="1"/>
      <c r="B61" s="1"/>
      <c r="C61" s="1"/>
      <c r="D61" s="1"/>
      <c r="E61" s="1"/>
      <c r="F61" s="1" t="s">
        <v>54</v>
      </c>
      <c r="G61" s="1"/>
      <c r="H61" s="1"/>
      <c r="I61" s="2">
        <f>ROUND(SUM(I58:I60),5)</f>
        <v>20779.46</v>
      </c>
    </row>
    <row r="62" spans="1:9" ht="12.75">
      <c r="A62" s="1"/>
      <c r="B62" s="1"/>
      <c r="C62" s="1"/>
      <c r="D62" s="1"/>
      <c r="E62" s="1"/>
      <c r="F62" s="1" t="s">
        <v>55</v>
      </c>
      <c r="G62" s="1"/>
      <c r="H62" s="1"/>
      <c r="I62" s="2"/>
    </row>
    <row r="63" spans="1:9" ht="12.75">
      <c r="A63" s="1"/>
      <c r="B63" s="1"/>
      <c r="C63" s="1"/>
      <c r="D63" s="1"/>
      <c r="E63" s="1"/>
      <c r="F63" s="1"/>
      <c r="G63" s="1" t="s">
        <v>56</v>
      </c>
      <c r="H63" s="1"/>
      <c r="I63" s="2">
        <v>7477.23</v>
      </c>
    </row>
    <row r="64" spans="1:9" ht="12.75">
      <c r="A64" s="1"/>
      <c r="B64" s="1"/>
      <c r="C64" s="1"/>
      <c r="D64" s="1"/>
      <c r="E64" s="1"/>
      <c r="F64" s="1"/>
      <c r="G64" s="1" t="s">
        <v>57</v>
      </c>
      <c r="H64" s="1"/>
      <c r="I64" s="2">
        <v>18894.8</v>
      </c>
    </row>
    <row r="65" spans="1:9" ht="13.5" thickBot="1">
      <c r="A65" s="1"/>
      <c r="B65" s="1"/>
      <c r="C65" s="1"/>
      <c r="D65" s="1"/>
      <c r="E65" s="1"/>
      <c r="F65" s="1"/>
      <c r="G65" s="1" t="s">
        <v>58</v>
      </c>
      <c r="H65" s="1"/>
      <c r="I65" s="3">
        <v>4007.64</v>
      </c>
    </row>
    <row r="66" spans="1:9" ht="12.75">
      <c r="A66" s="1"/>
      <c r="B66" s="1"/>
      <c r="C66" s="1"/>
      <c r="D66" s="1"/>
      <c r="E66" s="1"/>
      <c r="F66" s="1" t="s">
        <v>59</v>
      </c>
      <c r="G66" s="1"/>
      <c r="H66" s="1"/>
      <c r="I66" s="2">
        <f>ROUND(SUM(I62:I65),5)</f>
        <v>30379.67</v>
      </c>
    </row>
    <row r="67" spans="1:9" ht="12.75">
      <c r="A67" s="1"/>
      <c r="B67" s="1"/>
      <c r="C67" s="1"/>
      <c r="D67" s="1"/>
      <c r="E67" s="1"/>
      <c r="F67" s="1" t="s">
        <v>60</v>
      </c>
      <c r="G67" s="1"/>
      <c r="H67" s="1"/>
      <c r="I67" s="2"/>
    </row>
    <row r="68" spans="1:9" ht="12.75">
      <c r="A68" s="1"/>
      <c r="B68" s="1"/>
      <c r="C68" s="1"/>
      <c r="D68" s="1"/>
      <c r="E68" s="1"/>
      <c r="F68" s="1"/>
      <c r="G68" s="1" t="s">
        <v>61</v>
      </c>
      <c r="H68" s="1"/>
      <c r="I68" s="2"/>
    </row>
    <row r="69" spans="1:9" ht="12.75">
      <c r="A69" s="1"/>
      <c r="B69" s="1"/>
      <c r="C69" s="1"/>
      <c r="D69" s="1"/>
      <c r="E69" s="1"/>
      <c r="F69" s="1"/>
      <c r="G69" s="1"/>
      <c r="H69" s="1" t="s">
        <v>62</v>
      </c>
      <c r="I69" s="2">
        <v>5980.77</v>
      </c>
    </row>
    <row r="70" spans="1:9" ht="12.75">
      <c r="A70" s="1"/>
      <c r="B70" s="1"/>
      <c r="C70" s="1"/>
      <c r="D70" s="1"/>
      <c r="E70" s="1"/>
      <c r="F70" s="1"/>
      <c r="G70" s="1"/>
      <c r="H70" s="1" t="s">
        <v>63</v>
      </c>
      <c r="I70" s="2">
        <v>48.06</v>
      </c>
    </row>
    <row r="71" spans="1:9" ht="12.75">
      <c r="A71" s="1"/>
      <c r="B71" s="1"/>
      <c r="C71" s="1"/>
      <c r="D71" s="1"/>
      <c r="E71" s="1"/>
      <c r="F71" s="1"/>
      <c r="G71" s="1"/>
      <c r="H71" s="1" t="s">
        <v>64</v>
      </c>
      <c r="I71" s="2">
        <v>682.33</v>
      </c>
    </row>
    <row r="72" spans="1:9" ht="12.75">
      <c r="A72" s="1"/>
      <c r="B72" s="1"/>
      <c r="C72" s="1"/>
      <c r="D72" s="1"/>
      <c r="E72" s="1"/>
      <c r="F72" s="1"/>
      <c r="G72" s="1"/>
      <c r="H72" s="1" t="s">
        <v>65</v>
      </c>
      <c r="I72" s="2">
        <v>90</v>
      </c>
    </row>
    <row r="73" spans="1:9" ht="13.5" thickBot="1">
      <c r="A73" s="1"/>
      <c r="B73" s="1"/>
      <c r="C73" s="1"/>
      <c r="D73" s="1"/>
      <c r="E73" s="1"/>
      <c r="F73" s="1"/>
      <c r="G73" s="1"/>
      <c r="H73" s="1" t="s">
        <v>66</v>
      </c>
      <c r="I73" s="3">
        <v>1075</v>
      </c>
    </row>
    <row r="74" spans="1:9" ht="12.75">
      <c r="A74" s="1"/>
      <c r="B74" s="1"/>
      <c r="C74" s="1"/>
      <c r="D74" s="1"/>
      <c r="E74" s="1"/>
      <c r="F74" s="1"/>
      <c r="G74" s="1" t="s">
        <v>67</v>
      </c>
      <c r="H74" s="1"/>
      <c r="I74" s="2">
        <f>ROUND(SUM(I68:I73),5)</f>
        <v>7876.16</v>
      </c>
    </row>
    <row r="75" spans="1:9" ht="12.75">
      <c r="A75" s="1"/>
      <c r="B75" s="1"/>
      <c r="C75" s="1"/>
      <c r="D75" s="1"/>
      <c r="E75" s="1"/>
      <c r="F75" s="1"/>
      <c r="G75" s="1" t="s">
        <v>68</v>
      </c>
      <c r="H75" s="1"/>
      <c r="I75" s="2"/>
    </row>
    <row r="76" spans="1:9" ht="12.75">
      <c r="A76" s="1"/>
      <c r="B76" s="1"/>
      <c r="C76" s="1"/>
      <c r="D76" s="1"/>
      <c r="E76" s="1"/>
      <c r="F76" s="1"/>
      <c r="G76" s="1"/>
      <c r="H76" s="1" t="s">
        <v>69</v>
      </c>
      <c r="I76" s="2">
        <v>100</v>
      </c>
    </row>
    <row r="77" spans="1:9" ht="13.5" thickBot="1">
      <c r="A77" s="1"/>
      <c r="B77" s="1"/>
      <c r="C77" s="1"/>
      <c r="D77" s="1"/>
      <c r="E77" s="1"/>
      <c r="F77" s="1"/>
      <c r="G77" s="1"/>
      <c r="H77" s="1" t="s">
        <v>14</v>
      </c>
      <c r="I77" s="3">
        <v>1219.5</v>
      </c>
    </row>
    <row r="78" spans="1:9" ht="13.5" thickBot="1">
      <c r="A78" s="1"/>
      <c r="B78" s="1"/>
      <c r="C78" s="1"/>
      <c r="D78" s="1"/>
      <c r="E78" s="1"/>
      <c r="F78" s="1"/>
      <c r="G78" s="1" t="s">
        <v>70</v>
      </c>
      <c r="H78" s="1"/>
      <c r="I78" s="4">
        <f>ROUND(SUM(I75:I77),5)</f>
        <v>1319.5</v>
      </c>
    </row>
    <row r="79" spans="1:9" ht="12.75">
      <c r="A79" s="1"/>
      <c r="B79" s="1"/>
      <c r="C79" s="1"/>
      <c r="D79" s="1"/>
      <c r="E79" s="1"/>
      <c r="F79" s="1" t="s">
        <v>71</v>
      </c>
      <c r="G79" s="1"/>
      <c r="H79" s="1"/>
      <c r="I79" s="2">
        <f>ROUND(I67+I74+I78,5)</f>
        <v>9195.66</v>
      </c>
    </row>
    <row r="80" spans="1:9" ht="12.75">
      <c r="A80" s="1"/>
      <c r="B80" s="1"/>
      <c r="C80" s="1"/>
      <c r="D80" s="1"/>
      <c r="E80" s="1"/>
      <c r="F80" s="1" t="s">
        <v>72</v>
      </c>
      <c r="G80" s="1"/>
      <c r="H80" s="1"/>
      <c r="I80" s="2"/>
    </row>
    <row r="81" spans="1:9" ht="13.5" thickBot="1">
      <c r="A81" s="1"/>
      <c r="B81" s="1"/>
      <c r="C81" s="1"/>
      <c r="D81" s="1"/>
      <c r="E81" s="1"/>
      <c r="F81" s="1"/>
      <c r="G81" s="1" t="s">
        <v>73</v>
      </c>
      <c r="H81" s="1"/>
      <c r="I81" s="3">
        <v>929.56</v>
      </c>
    </row>
    <row r="82" spans="1:9" ht="13.5" thickBot="1">
      <c r="A82" s="1"/>
      <c r="B82" s="1"/>
      <c r="C82" s="1"/>
      <c r="D82" s="1"/>
      <c r="E82" s="1"/>
      <c r="F82" s="1" t="s">
        <v>74</v>
      </c>
      <c r="G82" s="1"/>
      <c r="H82" s="1"/>
      <c r="I82" s="4">
        <f>ROUND(SUM(I80:I81),5)</f>
        <v>929.56</v>
      </c>
    </row>
    <row r="83" spans="1:9" ht="13.5" thickBot="1">
      <c r="A83" s="1"/>
      <c r="B83" s="1"/>
      <c r="C83" s="1"/>
      <c r="D83" s="1"/>
      <c r="E83" s="1" t="s">
        <v>75</v>
      </c>
      <c r="F83" s="1"/>
      <c r="G83" s="1"/>
      <c r="H83" s="1"/>
      <c r="I83" s="4">
        <f>ROUND(SUM(I38:I39)+SUM(I49:I50)+I54+I57+I61+I66+I79+I82,5)</f>
        <v>96484.71</v>
      </c>
    </row>
    <row r="84" spans="1:9" ht="13.5" thickBot="1">
      <c r="A84" s="1"/>
      <c r="B84" s="1"/>
      <c r="C84" s="1"/>
      <c r="D84" s="1" t="s">
        <v>76</v>
      </c>
      <c r="E84" s="1"/>
      <c r="F84" s="1"/>
      <c r="G84" s="1"/>
      <c r="H84" s="1"/>
      <c r="I84" s="4">
        <f>ROUND(I33+I37+I83,5)</f>
        <v>147699.71</v>
      </c>
    </row>
    <row r="85" spans="1:9" ht="13.5" thickBot="1">
      <c r="A85" s="1"/>
      <c r="B85" s="1" t="s">
        <v>77</v>
      </c>
      <c r="C85" s="1"/>
      <c r="D85" s="1"/>
      <c r="E85" s="1"/>
      <c r="F85" s="1"/>
      <c r="G85" s="1"/>
      <c r="H85" s="1"/>
      <c r="I85" s="4">
        <f>ROUND(I8+I32-I84,5)</f>
        <v>71381.25</v>
      </c>
    </row>
    <row r="86" spans="1:9" s="6" customFormat="1" ht="12" thickBot="1">
      <c r="A86" s="1" t="s">
        <v>78</v>
      </c>
      <c r="B86" s="1"/>
      <c r="C86" s="1"/>
      <c r="D86" s="1"/>
      <c r="E86" s="1"/>
      <c r="F86" s="1"/>
      <c r="G86" s="1"/>
      <c r="H86" s="1"/>
      <c r="I86" s="5">
        <f>I85</f>
        <v>71381.25</v>
      </c>
    </row>
    <row r="87" spans="1:9" s="6" customFormat="1" ht="12" thickTop="1">
      <c r="A87" s="1"/>
      <c r="B87" s="1"/>
      <c r="C87" s="1"/>
      <c r="D87" s="1"/>
      <c r="E87" s="1"/>
      <c r="F87" s="1"/>
      <c r="G87" s="1"/>
      <c r="H87" s="1"/>
      <c r="I87" s="19"/>
    </row>
    <row r="88" spans="1:9" s="6" customFormat="1" ht="11.25">
      <c r="A88" s="1"/>
      <c r="B88" s="1"/>
      <c r="C88" s="1"/>
      <c r="D88" s="1"/>
      <c r="E88" s="1"/>
      <c r="F88" s="1"/>
      <c r="G88" s="1"/>
      <c r="H88" s="1"/>
      <c r="I88" s="19"/>
    </row>
    <row r="89" spans="1:9" s="6" customFormat="1" ht="11.25">
      <c r="A89" s="1"/>
      <c r="B89" s="1"/>
      <c r="C89" s="1" t="s">
        <v>83</v>
      </c>
      <c r="D89" s="1"/>
      <c r="E89" s="1"/>
      <c r="F89" s="1"/>
      <c r="G89" s="1"/>
      <c r="H89" s="1"/>
      <c r="I89" s="20">
        <v>25.78</v>
      </c>
    </row>
    <row r="90" spans="1:9" s="6" customFormat="1" ht="11.25">
      <c r="A90" s="1"/>
      <c r="B90" s="1"/>
      <c r="C90" s="1" t="s">
        <v>84</v>
      </c>
      <c r="D90" s="1"/>
      <c r="E90" s="1"/>
      <c r="F90" s="1"/>
      <c r="G90" s="1"/>
      <c r="H90" s="1"/>
      <c r="I90" s="20">
        <v>70000</v>
      </c>
    </row>
    <row r="91" spans="1:9" s="6" customFormat="1" ht="11.25">
      <c r="A91" s="1"/>
      <c r="B91" s="1"/>
      <c r="C91" s="1" t="s">
        <v>85</v>
      </c>
      <c r="D91" s="1"/>
      <c r="E91" s="1"/>
      <c r="F91" s="1"/>
      <c r="G91" s="1"/>
      <c r="H91" s="1"/>
      <c r="I91" s="20">
        <v>13400.01</v>
      </c>
    </row>
    <row r="92" spans="1:9" s="6" customFormat="1" ht="11.25">
      <c r="A92" s="1"/>
      <c r="B92" s="1"/>
      <c r="C92" s="1" t="s">
        <v>85</v>
      </c>
      <c r="D92" s="1"/>
      <c r="E92" s="1"/>
      <c r="F92" s="1"/>
      <c r="G92" s="1"/>
      <c r="H92" s="1"/>
      <c r="I92" s="20">
        <v>14151.5</v>
      </c>
    </row>
    <row r="93" spans="1:9" s="6" customFormat="1" ht="11.25">
      <c r="A93" s="1"/>
      <c r="B93" s="1"/>
      <c r="C93" s="1" t="s">
        <v>85</v>
      </c>
      <c r="D93" s="1"/>
      <c r="E93" s="1"/>
      <c r="F93" s="1"/>
      <c r="G93" s="1"/>
      <c r="H93" s="1"/>
      <c r="I93" s="20">
        <v>25378.5</v>
      </c>
    </row>
    <row r="94" spans="1:9" s="6" customFormat="1" ht="11.25">
      <c r="A94" s="1"/>
      <c r="B94" s="1"/>
      <c r="C94" s="1" t="s">
        <v>96</v>
      </c>
      <c r="D94" s="1"/>
      <c r="E94" s="1"/>
      <c r="F94" s="1"/>
      <c r="G94" s="1"/>
      <c r="H94" s="1"/>
      <c r="I94" s="20">
        <v>13000</v>
      </c>
    </row>
    <row r="95" spans="1:9" s="6" customFormat="1" ht="11.25">
      <c r="A95" s="1"/>
      <c r="B95" s="1"/>
      <c r="C95" s="1"/>
      <c r="D95" s="1"/>
      <c r="E95" s="1"/>
      <c r="F95" s="1"/>
      <c r="G95" s="1"/>
      <c r="H95" s="1"/>
      <c r="I95" s="20"/>
    </row>
    <row r="96" spans="3:9" ht="11.25" customHeight="1">
      <c r="C96" s="10" t="s">
        <v>86</v>
      </c>
      <c r="I96" s="21">
        <f>I2-I16+I30-I83+I89-I90-I91-I92-I93</f>
        <v>4907.969999999965</v>
      </c>
    </row>
    <row r="97" spans="3:9" ht="11.25" customHeight="1">
      <c r="C97" s="10" t="s">
        <v>87</v>
      </c>
      <c r="I97" s="21">
        <f>I3+I16+I90-I94</f>
        <v>129523.72999999998</v>
      </c>
    </row>
    <row r="98" spans="3:9" ht="11.25" customHeight="1">
      <c r="C98" s="10" t="s">
        <v>88</v>
      </c>
      <c r="I98" s="21">
        <f>I4+I13-I37+I91+I92+I93++I94</f>
        <v>88173.54000000001</v>
      </c>
    </row>
    <row r="99" ht="11.25" customHeight="1">
      <c r="I99" s="21"/>
    </row>
    <row r="100" spans="2:9" ht="11.25" customHeight="1">
      <c r="B100" s="10" t="s">
        <v>98</v>
      </c>
      <c r="I100" s="22"/>
    </row>
    <row r="101" spans="3:9" ht="11.25" customHeight="1">
      <c r="C101" s="10" t="s">
        <v>89</v>
      </c>
      <c r="I101" s="21">
        <v>5157.97</v>
      </c>
    </row>
    <row r="102" spans="3:9" ht="11.25" customHeight="1">
      <c r="C102" s="10" t="s">
        <v>90</v>
      </c>
      <c r="I102" s="21">
        <v>129523.73</v>
      </c>
    </row>
    <row r="103" spans="3:9" ht="11.25" customHeight="1">
      <c r="C103" s="10" t="s">
        <v>81</v>
      </c>
      <c r="I103" s="21">
        <v>88173.54</v>
      </c>
    </row>
    <row r="104" ht="11.25" customHeight="1">
      <c r="I104" s="21"/>
    </row>
    <row r="105" spans="2:9" ht="11.25" customHeight="1">
      <c r="B105" s="10" t="s">
        <v>91</v>
      </c>
      <c r="I105" s="22"/>
    </row>
    <row r="106" spans="3:9" ht="11.25" customHeight="1">
      <c r="C106" s="10" t="s">
        <v>79</v>
      </c>
      <c r="I106" s="21">
        <v>250</v>
      </c>
    </row>
    <row r="107" spans="3:9" ht="11.25" customHeight="1">
      <c r="C107" s="10" t="s">
        <v>90</v>
      </c>
      <c r="I107" s="21">
        <v>0</v>
      </c>
    </row>
    <row r="108" spans="3:9" ht="11.25" customHeight="1">
      <c r="C108" s="10" t="s">
        <v>88</v>
      </c>
      <c r="I108" s="21">
        <v>0</v>
      </c>
    </row>
    <row r="109" ht="11.25" customHeight="1">
      <c r="I109" s="21"/>
    </row>
    <row r="110" spans="2:12" ht="11.25" customHeight="1">
      <c r="B110" s="10" t="s">
        <v>92</v>
      </c>
      <c r="I110" s="22"/>
      <c r="K110" s="25" t="s">
        <v>93</v>
      </c>
      <c r="L110" s="23"/>
    </row>
    <row r="111" spans="3:11" ht="11.25" customHeight="1">
      <c r="C111" s="10" t="s">
        <v>79</v>
      </c>
      <c r="I111" s="21">
        <f>I101-I106</f>
        <v>4907.97</v>
      </c>
      <c r="K111" s="21">
        <f>I96-I111</f>
        <v>-3.54702933691442E-11</v>
      </c>
    </row>
    <row r="112" spans="3:11" ht="11.25" customHeight="1">
      <c r="C112" s="10" t="s">
        <v>80</v>
      </c>
      <c r="I112" s="21">
        <f>I102-I107</f>
        <v>129523.73</v>
      </c>
      <c r="K112" s="21">
        <f>I97-I112</f>
        <v>0</v>
      </c>
    </row>
    <row r="113" spans="3:11" ht="11.25" customHeight="1">
      <c r="C113" s="10" t="s">
        <v>81</v>
      </c>
      <c r="I113" s="24">
        <f>I103-I108</f>
        <v>88173.54</v>
      </c>
      <c r="K113" s="21">
        <f>I98-I113</f>
        <v>0</v>
      </c>
    </row>
    <row r="114" spans="7:9" ht="11.25" customHeight="1">
      <c r="G114" s="10" t="s">
        <v>97</v>
      </c>
      <c r="I114" s="21">
        <f>I111+I112+I113</f>
        <v>222605.24</v>
      </c>
    </row>
    <row r="115" ht="8.25" customHeight="1">
      <c r="I115" s="22"/>
    </row>
    <row r="116" ht="8.25" customHeight="1">
      <c r="I116" s="22"/>
    </row>
    <row r="117" ht="8.25" customHeight="1">
      <c r="I117" s="22"/>
    </row>
    <row r="118" spans="2:9" ht="11.25" customHeight="1">
      <c r="B118" s="10" t="s">
        <v>94</v>
      </c>
      <c r="I118" s="22"/>
    </row>
    <row r="119" spans="6:9" ht="11.25" customHeight="1">
      <c r="F119" s="10" t="s">
        <v>95</v>
      </c>
      <c r="I119" s="22"/>
    </row>
  </sheetData>
  <mergeCells count="3">
    <mergeCell ref="C2:H2"/>
    <mergeCell ref="C3:H3"/>
    <mergeCell ref="C4:H4"/>
  </mergeCells>
  <printOptions/>
  <pageMargins left="0.75" right="0.75" top="1" bottom="1" header="0.1" footer="0.5"/>
  <pageSetup orientation="portrait" r:id="rId2"/>
  <headerFooter alignWithMargins="0">
    <oddHeader>&amp;C&amp;"Arial,Bold"&amp;12 OLD COLONY BEACH CLUB ASSOCIATION
&amp;14 Treasurer's Report
&amp;10 June 25, 2016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OCBCA</dc:creator>
  <cp:keywords/>
  <dc:description/>
  <cp:lastModifiedBy>OCBCA</cp:lastModifiedBy>
  <cp:lastPrinted>2016-06-24T22:35:07Z</cp:lastPrinted>
  <dcterms:created xsi:type="dcterms:W3CDTF">2016-06-24T21:57:58Z</dcterms:created>
  <dcterms:modified xsi:type="dcterms:W3CDTF">2016-06-24T22:39:48Z</dcterms:modified>
  <cp:category/>
  <cp:version/>
  <cp:contentType/>
  <cp:contentStatus/>
</cp:coreProperties>
</file>